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osé Octavio\Documents\NORMA SERVIDÕES IBAPE SC\"/>
    </mc:Choice>
  </mc:AlternateContent>
  <xr:revisionPtr revIDLastSave="0" documentId="8_{66A64CC9-22A4-457E-86D5-12A8A11F23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étodo IBAPE-SC " sheetId="1" r:id="rId1"/>
  </sheets>
  <calcPr calcId="191029"/>
</workbook>
</file>

<file path=xl/calcChain.xml><?xml version="1.0" encoding="utf-8"?>
<calcChain xmlns="http://schemas.openxmlformats.org/spreadsheetml/2006/main">
  <c r="H53" i="1" l="1"/>
  <c r="H52" i="1"/>
  <c r="H51" i="1"/>
  <c r="N26" i="1"/>
  <c r="J18" i="1" s="1"/>
  <c r="C9" i="1"/>
  <c r="J50" i="1" l="1"/>
  <c r="J56" i="1" s="1"/>
</calcChain>
</file>

<file path=xl/sharedStrings.xml><?xml version="1.0" encoding="utf-8"?>
<sst xmlns="http://schemas.openxmlformats.org/spreadsheetml/2006/main" count="123" uniqueCount="108">
  <si>
    <t>NORMA TÉCNICA DO IBAPE - SC</t>
  </si>
  <si>
    <t>Avaliação de Indenização de Servidões de Linhas de Transmissão de Energia em Imóveis Rurais</t>
  </si>
  <si>
    <t>Dados Cadastrais</t>
  </si>
  <si>
    <t>Instruções para preenchimento</t>
  </si>
  <si>
    <t>Área do Imóvel (ha)</t>
  </si>
  <si>
    <t xml:space="preserve">Apenas as células destacadas em bege deverão ser preenchidas. As azuis são calculadas automaticamente. As brancas não deverão ser alteradas. </t>
  </si>
  <si>
    <t>Área da faixa de Servidão (ha)</t>
  </si>
  <si>
    <t>Comprometimento (%)</t>
  </si>
  <si>
    <t>FATOR</t>
  </si>
  <si>
    <t>CARACTERÍSTICAS</t>
  </si>
  <si>
    <t>Peso</t>
  </si>
  <si>
    <t>Adotado</t>
  </si>
  <si>
    <t>1. Riscos e
Incômodos</t>
  </si>
  <si>
    <t>1.1 Sem a presença de torres e distante da sede do imóvel (&gt;200 metros)</t>
  </si>
  <si>
    <t>1.2 Com a presença de torres mas distante da sede do imóvel (&gt;200 metros)</t>
  </si>
  <si>
    <t>1.3 Sem a presença de torre, mas próxima da sede do imóvel(&lt; 200 metros)</t>
  </si>
  <si>
    <t>1.4 Com a presença de torres e próxima da sede do imóvel(&lt; 200 metros)</t>
  </si>
  <si>
    <t>1.5 Uso de estradas em imóvel não atingido pela faixa, distante da sede.(&gt;200 metros)</t>
  </si>
  <si>
    <t xml:space="preserve">Tabela de apoio                                                                                      </t>
  </si>
  <si>
    <t>1.6 Uso de estradas em imóvel não atingido pela faixa, próximo da sede.(&lt; 200 metros)</t>
  </si>
  <si>
    <t>Destinação econômica da faixa</t>
  </si>
  <si>
    <t>%</t>
  </si>
  <si>
    <t>-</t>
  </si>
  <si>
    <t>2. Destinação econômica</t>
  </si>
  <si>
    <t>2.1 Reflorestamento artificial</t>
  </si>
  <si>
    <t>2.1.1 Reflorestamento artificial</t>
  </si>
  <si>
    <t>2.2 Fruticultura com erradicação total e culturas anuais com manejo de irrigação por aspersão - tipo pivot central</t>
  </si>
  <si>
    <t>2.1.2 Fruticultura com erradicação total e culturas anuais com manejo de irrigação</t>
  </si>
  <si>
    <t>2.3 Fruticultura com erradicação parcial, cana-de-açúcare culturas anuais com pulverização aérea</t>
  </si>
  <si>
    <t>2.1.3 Fruticultura com erradicação parcial, cana-de-açúcare culturas anuais com pulverização aérea</t>
  </si>
  <si>
    <t>2.3 Glebas urbanizáveis com possibilidade para loteamento urbano, com destinação residencial, comercial e industrial</t>
  </si>
  <si>
    <t>Até 15</t>
  </si>
  <si>
    <t>2.1.3 Glebas urbanizáveis com possibilidade para loteamento</t>
  </si>
  <si>
    <t>2.4 Culturas anuais, pastagem artificial e açude com exploração econômica</t>
  </si>
  <si>
    <t>2.1.4 Culturas anuais, pastagem artificial e açude</t>
  </si>
  <si>
    <t>2.5 Reserva florestal (capoeira, mata)</t>
  </si>
  <si>
    <t>2.1.5 Reserva florestal (capoeira, mata)</t>
  </si>
  <si>
    <t>2.6 Pastagem natural, campo e açude</t>
  </si>
  <si>
    <t>2.1.6 Pastagem natural, campo e açude (sem exploração)</t>
  </si>
  <si>
    <t>2.7 Banhados, estradas, afloramentos de rocha</t>
  </si>
  <si>
    <t>2.1.7 Banhados, estradas, afloramentos de rocha</t>
  </si>
  <si>
    <t>3
R
e
s
t
r
i
ç
o
e
s</t>
  </si>
  <si>
    <t>3.1 Posição da LT</t>
  </si>
  <si>
    <t>Fundos</t>
  </si>
  <si>
    <t>Média Ponderada (destinação econômica)</t>
  </si>
  <si>
    <t>Frente</t>
  </si>
  <si>
    <t>3.2 Percentual de comprometimento</t>
  </si>
  <si>
    <t>&lt; 1</t>
  </si>
  <si>
    <t>14,5 - 16,0</t>
  </si>
  <si>
    <t>44,0 - 46,5</t>
  </si>
  <si>
    <t>1,0 - 1,5</t>
  </si>
  <si>
    <t>16,0 - 17,5</t>
  </si>
  <si>
    <t>46,5 - 49,0</t>
  </si>
  <si>
    <t>1,5 - 2,0</t>
  </si>
  <si>
    <t>17,5 - 19,0</t>
  </si>
  <si>
    <t>49,0 - 51,0</t>
  </si>
  <si>
    <t>2,0 - 2,5</t>
  </si>
  <si>
    <t>19,0 - 20,5</t>
  </si>
  <si>
    <t>51,0 - 53,5</t>
  </si>
  <si>
    <t>2,5 - 3,0</t>
  </si>
  <si>
    <t>20,5 - 22,0</t>
  </si>
  <si>
    <t>53,5 - 56,5</t>
  </si>
  <si>
    <t>3,0 - 4,0</t>
  </si>
  <si>
    <t>22,0 - 24,0</t>
  </si>
  <si>
    <t>56,5 - 59,0</t>
  </si>
  <si>
    <t>4,0 - 4,5</t>
  </si>
  <si>
    <t>24,0 - 26,0</t>
  </si>
  <si>
    <t>59,0 - 61,5</t>
  </si>
  <si>
    <t>4,5 - 5,5</t>
  </si>
  <si>
    <t>26,0 - 27,5</t>
  </si>
  <si>
    <t>61,5 - 64,5</t>
  </si>
  <si>
    <t>5,5 - 6,5</t>
  </si>
  <si>
    <t>27,5 - 29,0</t>
  </si>
  <si>
    <t>64,5 - 67,0</t>
  </si>
  <si>
    <t>6,5 - 7,5</t>
  </si>
  <si>
    <t>29,0 - 31,0</t>
  </si>
  <si>
    <t>67,0 - 70,0</t>
  </si>
  <si>
    <t>7,5 - 8,5</t>
  </si>
  <si>
    <t>31,0 - 33,0</t>
  </si>
  <si>
    <t>70,0 - 73,0</t>
  </si>
  <si>
    <t>8,5 - 9,5</t>
  </si>
  <si>
    <t>33,0 - 35,0</t>
  </si>
  <si>
    <t>73,0 - 75,5</t>
  </si>
  <si>
    <t>9,5 - 11,0</t>
  </si>
  <si>
    <t>35,0 - 37,0</t>
  </si>
  <si>
    <t>75,5 - 80,0</t>
  </si>
  <si>
    <t>11,0 - 12,0</t>
  </si>
  <si>
    <t>37,0 - 39,5</t>
  </si>
  <si>
    <t>80,0 - 85,0</t>
  </si>
  <si>
    <t>12,0 - 13,0</t>
  </si>
  <si>
    <t>39,5 - 42,0</t>
  </si>
  <si>
    <t>85,0 - 90,0</t>
  </si>
  <si>
    <t>13,0 - 14,5</t>
  </si>
  <si>
    <t>42,0 - 44,0</t>
  </si>
  <si>
    <t>&gt; 90,0</t>
  </si>
  <si>
    <t>3.3 Locação das torres</t>
  </si>
  <si>
    <t>Tipo</t>
  </si>
  <si>
    <t>Largura (m)</t>
  </si>
  <si>
    <t>Comprimento (m)</t>
  </si>
  <si>
    <t>CS</t>
  </si>
  <si>
    <t>Indíce da Formúla</t>
  </si>
  <si>
    <t>Nº de Torres</t>
  </si>
  <si>
    <t>Estaiada</t>
  </si>
  <si>
    <t>Autoportante</t>
  </si>
  <si>
    <t>Poste (diâmetro)</t>
  </si>
  <si>
    <r>
      <rPr>
        <sz val="10"/>
        <color theme="1"/>
        <rFont val="Arial"/>
      </rPr>
      <t>*</t>
    </r>
    <r>
      <rPr>
        <b/>
        <sz val="10"/>
        <color theme="1"/>
        <rFont val="Arial"/>
      </rPr>
      <t xml:space="preserve">Fórmula: </t>
    </r>
    <r>
      <rPr>
        <sz val="10"/>
        <color theme="1"/>
        <rFont val="Arial"/>
      </rPr>
      <t xml:space="preserve">n° torres x (índice/AFS) x 100; </t>
    </r>
    <r>
      <rPr>
        <b/>
        <sz val="10"/>
        <color theme="1"/>
        <rFont val="Arial"/>
      </rPr>
      <t>Obs</t>
    </r>
    <r>
      <rPr>
        <sz val="10"/>
        <color theme="1"/>
        <rFont val="Arial"/>
      </rPr>
      <t>.: arredondar resultado do cálculo (Peso máx 15%)</t>
    </r>
  </si>
  <si>
    <t>CS= (R + Dec + Pos + Pcpr + LcTr)/100</t>
  </si>
  <si>
    <t xml:space="preserve">Coeficiente de servidão (CS)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</si>
</sst>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"/>
  </numFmts>
  <fonts count="13">
    <font>
      <sz val="11"/>
      <color theme="1"/>
      <name val="Calibri"/>
      <scheme val="minor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name val="Calibri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sz val="10"/>
      <color theme="0"/>
      <name val="Arial"/>
    </font>
    <font>
      <sz val="11"/>
      <color theme="0"/>
      <name val="Arial"/>
    </font>
    <font>
      <sz val="10"/>
      <color rgb="FFFF0000"/>
      <name val="Arial"/>
    </font>
    <font>
      <sz val="11"/>
      <color rgb="FFFF0000"/>
      <name val="Arial"/>
    </font>
    <font>
      <b/>
      <sz val="9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4" xfId="0" applyFont="1" applyBorder="1"/>
    <xf numFmtId="0" fontId="1" fillId="0" borderId="5" xfId="0" applyFont="1" applyBorder="1"/>
    <xf numFmtId="0" fontId="5" fillId="0" borderId="0" xfId="0" applyFont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5" fillId="0" borderId="0" xfId="0" applyFont="1"/>
    <xf numFmtId="10" fontId="6" fillId="3" borderId="23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 wrapText="1"/>
    </xf>
    <xf numFmtId="0" fontId="8" fillId="6" borderId="37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" fontId="7" fillId="2" borderId="16" xfId="0" applyNumberFormat="1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vertical="center" wrapText="1"/>
    </xf>
    <xf numFmtId="0" fontId="8" fillId="6" borderId="37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vertical="center"/>
    </xf>
    <xf numFmtId="2" fontId="7" fillId="3" borderId="16" xfId="0" applyNumberFormat="1" applyFont="1" applyFill="1" applyBorder="1" applyAlignment="1">
      <alignment horizontal="center" vertical="center"/>
    </xf>
    <xf numFmtId="0" fontId="2" fillId="6" borderId="37" xfId="0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0" fontId="7" fillId="0" borderId="0" xfId="0" applyNumberFormat="1" applyFont="1" applyAlignment="1">
      <alignment horizontal="center" vertical="center"/>
    </xf>
    <xf numFmtId="9" fontId="1" fillId="0" borderId="0" xfId="0" applyNumberFormat="1" applyFont="1"/>
    <xf numFmtId="2" fontId="1" fillId="0" borderId="0" xfId="0" applyNumberFormat="1" applyFont="1"/>
    <xf numFmtId="0" fontId="7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/>
    </xf>
    <xf numFmtId="0" fontId="11" fillId="0" borderId="0" xfId="0" applyFont="1"/>
    <xf numFmtId="0" fontId="2" fillId="7" borderId="16" xfId="0" applyFont="1" applyFill="1" applyBorder="1"/>
    <xf numFmtId="0" fontId="2" fillId="2" borderId="16" xfId="0" applyFont="1" applyFill="1" applyBorder="1" applyAlignment="1">
      <alignment horizontal="center"/>
    </xf>
    <xf numFmtId="9" fontId="2" fillId="0" borderId="16" xfId="0" applyNumberFormat="1" applyFont="1" applyBorder="1" applyAlignment="1">
      <alignment horizontal="center"/>
    </xf>
    <xf numFmtId="165" fontId="2" fillId="3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7" borderId="23" xfId="0" applyFont="1" applyFill="1" applyBorder="1"/>
    <xf numFmtId="9" fontId="2" fillId="0" borderId="23" xfId="0" applyNumberFormat="1" applyFont="1" applyBorder="1" applyAlignment="1">
      <alignment horizontal="center"/>
    </xf>
    <xf numFmtId="165" fontId="2" fillId="3" borderId="23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2" fillId="6" borderId="37" xfId="0" applyFont="1" applyFill="1" applyBorder="1" applyAlignment="1">
      <alignment vertical="center"/>
    </xf>
    <xf numFmtId="0" fontId="10" fillId="6" borderId="3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4" borderId="1" xfId="0" applyFont="1" applyFill="1" applyBorder="1" applyAlignment="1">
      <alignment horizontal="center" vertical="center"/>
    </xf>
    <xf numFmtId="0" fontId="4" fillId="0" borderId="47" xfId="0" applyFont="1" applyBorder="1"/>
    <xf numFmtId="0" fontId="4" fillId="0" borderId="45" xfId="0" applyFont="1" applyBorder="1"/>
    <xf numFmtId="165" fontId="3" fillId="3" borderId="48" xfId="0" applyNumberFormat="1" applyFont="1" applyFill="1" applyBorder="1" applyAlignment="1">
      <alignment horizontal="center" vertical="center"/>
    </xf>
    <xf numFmtId="0" fontId="4" fillId="0" borderId="24" xfId="0" applyFont="1" applyBorder="1"/>
    <xf numFmtId="2" fontId="3" fillId="3" borderId="17" xfId="0" applyNumberFormat="1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0" borderId="5" xfId="0" applyFont="1" applyBorder="1"/>
    <xf numFmtId="0" fontId="6" fillId="0" borderId="21" xfId="0" applyFont="1" applyBorder="1" applyAlignment="1">
      <alignment horizontal="left"/>
    </xf>
    <xf numFmtId="0" fontId="4" fillId="0" borderId="22" xfId="0" applyFont="1" applyBorder="1"/>
    <xf numFmtId="0" fontId="3" fillId="4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3" fillId="4" borderId="12" xfId="0" applyFont="1" applyFill="1" applyBorder="1" applyAlignment="1">
      <alignment horizontal="center" vertical="center"/>
    </xf>
    <xf numFmtId="0" fontId="4" fillId="0" borderId="25" xfId="0" applyFont="1" applyBorder="1"/>
    <xf numFmtId="0" fontId="4" fillId="0" borderId="13" xfId="0" applyFont="1" applyBorder="1"/>
    <xf numFmtId="0" fontId="2" fillId="0" borderId="29" xfId="0" applyFont="1" applyBorder="1" applyAlignment="1">
      <alignment horizontal="left" vertical="center"/>
    </xf>
    <xf numFmtId="0" fontId="4" fillId="0" borderId="30" xfId="0" applyFont="1" applyBorder="1"/>
    <xf numFmtId="0" fontId="4" fillId="0" borderId="15" xfId="0" applyFont="1" applyBorder="1"/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7" fillId="5" borderId="29" xfId="0" applyFont="1" applyFill="1" applyBorder="1" applyAlignment="1">
      <alignment horizontal="center" wrapText="1"/>
    </xf>
    <xf numFmtId="2" fontId="3" fillId="2" borderId="17" xfId="0" applyNumberFormat="1" applyFont="1" applyFill="1" applyBorder="1" applyAlignment="1">
      <alignment horizontal="center" vertical="center"/>
    </xf>
    <xf numFmtId="0" fontId="4" fillId="0" borderId="35" xfId="0" applyFont="1" applyBorder="1"/>
    <xf numFmtId="0" fontId="4" fillId="0" borderId="36" xfId="0" applyFont="1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 vertical="center" wrapText="1"/>
    </xf>
    <xf numFmtId="0" fontId="4" fillId="0" borderId="18" xfId="0" applyFont="1" applyBorder="1"/>
    <xf numFmtId="0" fontId="3" fillId="4" borderId="27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4" fillId="0" borderId="4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3" fillId="4" borderId="38" xfId="0" applyFont="1" applyFill="1" applyBorder="1" applyAlignment="1">
      <alignment horizontal="center" vertical="center" wrapText="1"/>
    </xf>
    <xf numFmtId="0" fontId="4" fillId="0" borderId="39" xfId="0" applyFont="1" applyBorder="1"/>
    <xf numFmtId="0" fontId="4" fillId="0" borderId="44" xfId="0" applyFont="1" applyBorder="1"/>
    <xf numFmtId="0" fontId="3" fillId="4" borderId="17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3" fillId="4" borderId="1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304800</xdr:colOff>
      <xdr:row>25</xdr:row>
      <xdr:rowOff>47625</xdr:rowOff>
    </xdr:from>
    <xdr:ext cx="4838700" cy="2305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I54" sqref="I54"/>
    </sheetView>
  </sheetViews>
  <sheetFormatPr defaultColWidth="14.44140625" defaultRowHeight="15" customHeight="1"/>
  <cols>
    <col min="1" max="1" width="4.6640625" customWidth="1"/>
    <col min="2" max="2" width="33.33203125" customWidth="1"/>
    <col min="3" max="3" width="16.5546875" customWidth="1"/>
    <col min="4" max="9" width="20.6640625" customWidth="1"/>
    <col min="10" max="11" width="8.88671875" customWidth="1"/>
    <col min="12" max="12" width="5.44140625" customWidth="1"/>
    <col min="13" max="13" width="100.5546875" customWidth="1"/>
    <col min="14" max="14" width="11.88671875" customWidth="1"/>
    <col min="15" max="15" width="8.88671875" customWidth="1"/>
    <col min="16" max="16" width="12" customWidth="1"/>
    <col min="17" max="18" width="8.88671875" customWidth="1"/>
    <col min="19" max="19" width="99.6640625" customWidth="1"/>
    <col min="20" max="26" width="8.88671875" customWidth="1"/>
  </cols>
  <sheetData>
    <row r="1" spans="1:26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/>
      <c r="N1" s="5"/>
      <c r="O1" s="5"/>
      <c r="P1" s="5"/>
      <c r="Q1" s="5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92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70"/>
      <c r="L2" s="4"/>
      <c r="M2" s="5"/>
      <c r="N2" s="5"/>
      <c r="O2" s="5"/>
      <c r="P2" s="5"/>
      <c r="Q2" s="5"/>
      <c r="R2" s="4"/>
      <c r="S2" s="4"/>
      <c r="T2" s="4"/>
      <c r="U2" s="4"/>
      <c r="V2" s="4"/>
      <c r="W2" s="4"/>
      <c r="X2" s="4"/>
      <c r="Y2" s="4"/>
      <c r="Z2" s="4"/>
    </row>
    <row r="3" spans="1:26" ht="9.75" customHeight="1">
      <c r="A3" s="6"/>
      <c r="B3" s="4"/>
      <c r="C3" s="4"/>
      <c r="D3" s="4"/>
      <c r="E3" s="4"/>
      <c r="F3" s="4"/>
      <c r="G3" s="4"/>
      <c r="H3" s="4"/>
      <c r="I3" s="4"/>
      <c r="J3" s="4"/>
      <c r="K3" s="7"/>
      <c r="L3" s="4"/>
      <c r="M3" s="5"/>
      <c r="N3" s="5"/>
      <c r="O3" s="5"/>
      <c r="P3" s="5"/>
      <c r="Q3" s="5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93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4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4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>
      <c r="A6" s="94" t="s">
        <v>2</v>
      </c>
      <c r="B6" s="74"/>
      <c r="C6" s="75"/>
      <c r="D6" s="95" t="s">
        <v>3</v>
      </c>
      <c r="E6" s="74"/>
      <c r="F6" s="74"/>
      <c r="G6" s="74"/>
      <c r="H6" s="74"/>
      <c r="I6" s="74"/>
      <c r="J6" s="74"/>
      <c r="K6" s="78"/>
      <c r="L6" s="4"/>
      <c r="M6" s="5"/>
      <c r="N6" s="5"/>
      <c r="O6" s="5"/>
      <c r="P6" s="5"/>
      <c r="Q6" s="5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>
      <c r="A7" s="96" t="s">
        <v>4</v>
      </c>
      <c r="B7" s="81"/>
      <c r="C7" s="9">
        <v>10</v>
      </c>
      <c r="D7" s="97" t="s">
        <v>5</v>
      </c>
      <c r="E7" s="98"/>
      <c r="F7" s="98"/>
      <c r="G7" s="98"/>
      <c r="H7" s="98"/>
      <c r="I7" s="98"/>
      <c r="J7" s="98"/>
      <c r="K7" s="68"/>
      <c r="L7" s="10"/>
      <c r="M7" s="10"/>
      <c r="N7" s="10"/>
      <c r="O7" s="5"/>
      <c r="P7" s="5"/>
      <c r="Q7" s="5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>
      <c r="A8" s="96" t="s">
        <v>6</v>
      </c>
      <c r="B8" s="81"/>
      <c r="C8" s="9">
        <v>10</v>
      </c>
      <c r="D8" s="69"/>
      <c r="E8" s="84"/>
      <c r="F8" s="84"/>
      <c r="G8" s="84"/>
      <c r="H8" s="84"/>
      <c r="I8" s="84"/>
      <c r="J8" s="84"/>
      <c r="K8" s="70"/>
      <c r="L8" s="10"/>
      <c r="M8" s="10"/>
      <c r="N8" s="10"/>
      <c r="O8" s="5"/>
      <c r="P8" s="5"/>
      <c r="Q8" s="5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71" t="s">
        <v>7</v>
      </c>
      <c r="B9" s="72"/>
      <c r="C9" s="11">
        <f>C8/C7</f>
        <v>1</v>
      </c>
      <c r="D9" s="66"/>
      <c r="E9" s="60"/>
      <c r="F9" s="60"/>
      <c r="G9" s="60"/>
      <c r="H9" s="60"/>
      <c r="I9" s="60"/>
      <c r="J9" s="60"/>
      <c r="K9" s="61"/>
      <c r="L9" s="4"/>
      <c r="M9" s="5"/>
      <c r="N9" s="5"/>
      <c r="O9" s="5"/>
      <c r="P9" s="5"/>
      <c r="Q9" s="5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  <c r="Q10" s="5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73" t="s">
        <v>8</v>
      </c>
      <c r="B11" s="74"/>
      <c r="C11" s="75"/>
      <c r="D11" s="76" t="s">
        <v>9</v>
      </c>
      <c r="E11" s="74"/>
      <c r="F11" s="74"/>
      <c r="G11" s="74"/>
      <c r="H11" s="77"/>
      <c r="I11" s="12" t="s">
        <v>10</v>
      </c>
      <c r="J11" s="76" t="s">
        <v>11</v>
      </c>
      <c r="K11" s="78"/>
      <c r="L11" s="4"/>
      <c r="M11" s="5"/>
      <c r="N11" s="5"/>
      <c r="O11" s="5"/>
      <c r="P11" s="5"/>
      <c r="Q11" s="5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99" t="s">
        <v>12</v>
      </c>
      <c r="B12" s="98"/>
      <c r="C12" s="100"/>
      <c r="D12" s="79" t="s">
        <v>13</v>
      </c>
      <c r="E12" s="80"/>
      <c r="F12" s="80"/>
      <c r="G12" s="80"/>
      <c r="H12" s="81"/>
      <c r="I12" s="13">
        <v>4</v>
      </c>
      <c r="J12" s="87">
        <v>8</v>
      </c>
      <c r="K12" s="68"/>
      <c r="L12" s="4"/>
      <c r="M12" s="5"/>
      <c r="N12" s="5"/>
      <c r="O12" s="5"/>
      <c r="P12" s="5"/>
      <c r="Q12" s="5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101"/>
      <c r="B13" s="84"/>
      <c r="C13" s="102"/>
      <c r="D13" s="79" t="s">
        <v>14</v>
      </c>
      <c r="E13" s="80"/>
      <c r="F13" s="80"/>
      <c r="G13" s="80"/>
      <c r="H13" s="81"/>
      <c r="I13" s="13">
        <v>6</v>
      </c>
      <c r="J13" s="69"/>
      <c r="K13" s="70"/>
      <c r="L13" s="4"/>
      <c r="M13" s="5"/>
      <c r="N13" s="5"/>
      <c r="O13" s="5"/>
      <c r="P13" s="5"/>
      <c r="Q13" s="5"/>
      <c r="R13" s="4"/>
      <c r="S13" s="5"/>
      <c r="T13" s="4"/>
      <c r="U13" s="4"/>
      <c r="V13" s="4"/>
      <c r="W13" s="4"/>
      <c r="X13" s="4"/>
      <c r="Y13" s="4"/>
      <c r="Z13" s="4"/>
    </row>
    <row r="14" spans="1:26" ht="13.5" customHeight="1">
      <c r="A14" s="101"/>
      <c r="B14" s="84"/>
      <c r="C14" s="102"/>
      <c r="D14" s="79" t="s">
        <v>15</v>
      </c>
      <c r="E14" s="80"/>
      <c r="F14" s="80"/>
      <c r="G14" s="80"/>
      <c r="H14" s="81"/>
      <c r="I14" s="13">
        <v>8</v>
      </c>
      <c r="J14" s="69"/>
      <c r="K14" s="70"/>
      <c r="L14" s="4"/>
      <c r="M14" s="4"/>
      <c r="N14" s="4"/>
      <c r="O14" s="4"/>
      <c r="P14" s="4"/>
      <c r="Q14" s="4"/>
      <c r="R14" s="4"/>
      <c r="S14" s="5"/>
      <c r="T14" s="4"/>
      <c r="U14" s="4"/>
      <c r="V14" s="4"/>
      <c r="W14" s="4"/>
      <c r="X14" s="4"/>
      <c r="Y14" s="4"/>
      <c r="Z14" s="4"/>
    </row>
    <row r="15" spans="1:26" ht="13.5" customHeight="1">
      <c r="A15" s="101"/>
      <c r="B15" s="84"/>
      <c r="C15" s="102"/>
      <c r="D15" s="79" t="s">
        <v>16</v>
      </c>
      <c r="E15" s="80"/>
      <c r="F15" s="80"/>
      <c r="G15" s="80"/>
      <c r="H15" s="81"/>
      <c r="I15" s="13">
        <v>10</v>
      </c>
      <c r="J15" s="69"/>
      <c r="K15" s="70"/>
      <c r="L15" s="4"/>
      <c r="M15" s="4"/>
      <c r="N15" s="4"/>
      <c r="O15" s="4"/>
      <c r="P15" s="4"/>
      <c r="Q15" s="4"/>
      <c r="R15" s="4"/>
      <c r="S15" s="5"/>
      <c r="T15" s="4"/>
      <c r="U15" s="4"/>
      <c r="V15" s="4"/>
      <c r="W15" s="4"/>
      <c r="X15" s="4"/>
      <c r="Y15" s="4"/>
      <c r="Z15" s="4"/>
    </row>
    <row r="16" spans="1:26" ht="13.5" customHeight="1">
      <c r="A16" s="101"/>
      <c r="B16" s="84"/>
      <c r="C16" s="102"/>
      <c r="D16" s="79" t="s">
        <v>17</v>
      </c>
      <c r="E16" s="80"/>
      <c r="F16" s="80"/>
      <c r="G16" s="80"/>
      <c r="H16" s="80"/>
      <c r="I16" s="13">
        <v>7</v>
      </c>
      <c r="J16" s="69"/>
      <c r="K16" s="70"/>
      <c r="L16" s="4"/>
      <c r="M16" s="86" t="s">
        <v>18</v>
      </c>
      <c r="N16" s="80"/>
      <c r="O16" s="81"/>
      <c r="P16" s="4"/>
      <c r="Q16" s="4"/>
      <c r="R16" s="4"/>
      <c r="S16" s="5"/>
      <c r="T16" s="4"/>
      <c r="U16" s="4"/>
      <c r="V16" s="4"/>
      <c r="W16" s="4"/>
      <c r="X16" s="4"/>
      <c r="Y16" s="4"/>
      <c r="Z16" s="4"/>
    </row>
    <row r="17" spans="1:26" ht="13.5" customHeight="1">
      <c r="A17" s="103"/>
      <c r="B17" s="104"/>
      <c r="C17" s="105"/>
      <c r="D17" s="79" t="s">
        <v>19</v>
      </c>
      <c r="E17" s="80"/>
      <c r="F17" s="80"/>
      <c r="G17" s="80"/>
      <c r="H17" s="80"/>
      <c r="I17" s="13">
        <v>10</v>
      </c>
      <c r="J17" s="88"/>
      <c r="K17" s="89"/>
      <c r="L17" s="4"/>
      <c r="M17" s="14" t="s">
        <v>20</v>
      </c>
      <c r="N17" s="15" t="s">
        <v>21</v>
      </c>
      <c r="O17" s="14" t="s">
        <v>10</v>
      </c>
      <c r="P17" s="4"/>
      <c r="Q17" s="4"/>
      <c r="R17" s="4"/>
      <c r="S17" s="16" t="s">
        <v>22</v>
      </c>
      <c r="T17" s="17">
        <v>0</v>
      </c>
      <c r="U17" s="4"/>
      <c r="V17" s="4"/>
      <c r="W17" s="4"/>
      <c r="X17" s="4"/>
      <c r="Y17" s="4"/>
      <c r="Z17" s="4"/>
    </row>
    <row r="18" spans="1:26" ht="14.25" customHeight="1">
      <c r="A18" s="99" t="s">
        <v>23</v>
      </c>
      <c r="B18" s="98"/>
      <c r="C18" s="100"/>
      <c r="D18" s="82" t="s">
        <v>24</v>
      </c>
      <c r="E18" s="80"/>
      <c r="F18" s="80"/>
      <c r="G18" s="80"/>
      <c r="H18" s="81"/>
      <c r="I18" s="18">
        <v>15</v>
      </c>
      <c r="J18" s="67">
        <f>N26</f>
        <v>10</v>
      </c>
      <c r="K18" s="68"/>
      <c r="L18" s="4"/>
      <c r="M18" s="19" t="s">
        <v>24</v>
      </c>
      <c r="N18" s="20">
        <v>0</v>
      </c>
      <c r="O18" s="21">
        <v>15</v>
      </c>
      <c r="P18" s="4"/>
      <c r="Q18" s="4"/>
      <c r="R18" s="4"/>
      <c r="S18" s="22" t="s">
        <v>25</v>
      </c>
      <c r="T18" s="23">
        <v>15</v>
      </c>
      <c r="U18" s="4"/>
      <c r="V18" s="4"/>
      <c r="W18" s="4"/>
      <c r="X18" s="4"/>
      <c r="Y18" s="4"/>
      <c r="Z18" s="4"/>
    </row>
    <row r="19" spans="1:26" ht="13.5" customHeight="1">
      <c r="A19" s="101"/>
      <c r="B19" s="84"/>
      <c r="C19" s="102"/>
      <c r="D19" s="82" t="s">
        <v>26</v>
      </c>
      <c r="E19" s="80"/>
      <c r="F19" s="80"/>
      <c r="G19" s="80"/>
      <c r="H19" s="81"/>
      <c r="I19" s="18">
        <v>12</v>
      </c>
      <c r="J19" s="69"/>
      <c r="K19" s="70"/>
      <c r="L19" s="4"/>
      <c r="M19" s="19" t="s">
        <v>26</v>
      </c>
      <c r="N19" s="20">
        <v>0</v>
      </c>
      <c r="O19" s="21">
        <v>12</v>
      </c>
      <c r="P19" s="4"/>
      <c r="Q19" s="4"/>
      <c r="R19" s="4"/>
      <c r="S19" s="22" t="s">
        <v>27</v>
      </c>
      <c r="T19" s="23">
        <v>12</v>
      </c>
      <c r="U19" s="4"/>
      <c r="V19" s="4"/>
      <c r="W19" s="4"/>
      <c r="X19" s="4"/>
      <c r="Y19" s="4"/>
      <c r="Z19" s="4"/>
    </row>
    <row r="20" spans="1:26" ht="15" customHeight="1">
      <c r="A20" s="101"/>
      <c r="B20" s="84"/>
      <c r="C20" s="102"/>
      <c r="D20" s="82" t="s">
        <v>28</v>
      </c>
      <c r="E20" s="80"/>
      <c r="F20" s="80"/>
      <c r="G20" s="80"/>
      <c r="H20" s="81"/>
      <c r="I20" s="18">
        <v>10</v>
      </c>
      <c r="J20" s="69"/>
      <c r="K20" s="70"/>
      <c r="L20" s="4"/>
      <c r="M20" s="19" t="s">
        <v>28</v>
      </c>
      <c r="N20" s="20">
        <v>100</v>
      </c>
      <c r="O20" s="21">
        <v>10</v>
      </c>
      <c r="P20" s="4"/>
      <c r="Q20" s="4"/>
      <c r="R20" s="4"/>
      <c r="S20" s="22" t="s">
        <v>29</v>
      </c>
      <c r="T20" s="23">
        <v>10</v>
      </c>
      <c r="U20" s="4"/>
      <c r="V20" s="4"/>
      <c r="W20" s="4"/>
      <c r="X20" s="4"/>
      <c r="Y20" s="4"/>
      <c r="Z20" s="4"/>
    </row>
    <row r="21" spans="1:26" ht="15" customHeight="1">
      <c r="A21" s="101"/>
      <c r="B21" s="84"/>
      <c r="C21" s="102"/>
      <c r="D21" s="82" t="s">
        <v>30</v>
      </c>
      <c r="E21" s="80"/>
      <c r="F21" s="80"/>
      <c r="G21" s="80"/>
      <c r="H21" s="81"/>
      <c r="I21" s="18" t="s">
        <v>31</v>
      </c>
      <c r="J21" s="69"/>
      <c r="K21" s="70"/>
      <c r="L21" s="4"/>
      <c r="M21" s="19" t="s">
        <v>30</v>
      </c>
      <c r="N21" s="20">
        <v>0</v>
      </c>
      <c r="O21" s="21">
        <v>15</v>
      </c>
      <c r="P21" s="4"/>
      <c r="Q21" s="4"/>
      <c r="R21" s="4"/>
      <c r="S21" s="22" t="s">
        <v>32</v>
      </c>
      <c r="T21" s="23">
        <v>15</v>
      </c>
      <c r="U21" s="4"/>
      <c r="V21" s="4"/>
      <c r="W21" s="4"/>
      <c r="X21" s="4"/>
      <c r="Y21" s="4"/>
      <c r="Z21" s="4"/>
    </row>
    <row r="22" spans="1:26" ht="15" customHeight="1">
      <c r="A22" s="101"/>
      <c r="B22" s="84"/>
      <c r="C22" s="102"/>
      <c r="D22" s="82" t="s">
        <v>33</v>
      </c>
      <c r="E22" s="80"/>
      <c r="F22" s="80"/>
      <c r="G22" s="80"/>
      <c r="H22" s="81"/>
      <c r="I22" s="18">
        <v>7</v>
      </c>
      <c r="J22" s="69"/>
      <c r="K22" s="70"/>
      <c r="L22" s="4"/>
      <c r="M22" s="19" t="s">
        <v>33</v>
      </c>
      <c r="N22" s="20">
        <v>0</v>
      </c>
      <c r="O22" s="21">
        <v>7</v>
      </c>
      <c r="P22" s="4"/>
      <c r="Q22" s="4"/>
      <c r="R22" s="4"/>
      <c r="S22" s="22" t="s">
        <v>34</v>
      </c>
      <c r="T22" s="23">
        <v>7</v>
      </c>
      <c r="U22" s="4"/>
      <c r="V22" s="4"/>
      <c r="W22" s="4"/>
      <c r="X22" s="4"/>
      <c r="Y22" s="4"/>
      <c r="Z22" s="4"/>
    </row>
    <row r="23" spans="1:26" ht="13.5" customHeight="1">
      <c r="A23" s="101"/>
      <c r="B23" s="84"/>
      <c r="C23" s="102"/>
      <c r="D23" s="82" t="s">
        <v>35</v>
      </c>
      <c r="E23" s="80"/>
      <c r="F23" s="80"/>
      <c r="G23" s="80"/>
      <c r="H23" s="81"/>
      <c r="I23" s="18">
        <v>6</v>
      </c>
      <c r="J23" s="69"/>
      <c r="K23" s="70"/>
      <c r="L23" s="4"/>
      <c r="M23" s="19" t="s">
        <v>35</v>
      </c>
      <c r="N23" s="20">
        <v>0</v>
      </c>
      <c r="O23" s="21">
        <v>6</v>
      </c>
      <c r="P23" s="4"/>
      <c r="Q23" s="4"/>
      <c r="R23" s="4"/>
      <c r="S23" s="22" t="s">
        <v>36</v>
      </c>
      <c r="T23" s="23">
        <v>6</v>
      </c>
      <c r="U23" s="4"/>
      <c r="V23" s="4"/>
      <c r="W23" s="4"/>
      <c r="X23" s="4"/>
      <c r="Y23" s="4"/>
      <c r="Z23" s="4"/>
    </row>
    <row r="24" spans="1:26" ht="15" customHeight="1">
      <c r="A24" s="101"/>
      <c r="B24" s="84"/>
      <c r="C24" s="102"/>
      <c r="D24" s="82" t="s">
        <v>37</v>
      </c>
      <c r="E24" s="80"/>
      <c r="F24" s="80"/>
      <c r="G24" s="80"/>
      <c r="H24" s="81"/>
      <c r="I24" s="18">
        <v>5</v>
      </c>
      <c r="J24" s="69"/>
      <c r="K24" s="70"/>
      <c r="L24" s="4"/>
      <c r="M24" s="19" t="s">
        <v>37</v>
      </c>
      <c r="N24" s="20">
        <v>0</v>
      </c>
      <c r="O24" s="21">
        <v>5</v>
      </c>
      <c r="P24" s="4"/>
      <c r="Q24" s="4"/>
      <c r="R24" s="4"/>
      <c r="S24" s="22" t="s">
        <v>38</v>
      </c>
      <c r="T24" s="23">
        <v>5</v>
      </c>
      <c r="U24" s="4"/>
      <c r="V24" s="4"/>
      <c r="W24" s="4"/>
      <c r="X24" s="4"/>
      <c r="Y24" s="4"/>
      <c r="Z24" s="4"/>
    </row>
    <row r="25" spans="1:26" ht="15" customHeight="1">
      <c r="A25" s="103"/>
      <c r="B25" s="104"/>
      <c r="C25" s="105"/>
      <c r="D25" s="82" t="s">
        <v>39</v>
      </c>
      <c r="E25" s="80"/>
      <c r="F25" s="80"/>
      <c r="G25" s="80"/>
      <c r="H25" s="81"/>
      <c r="I25" s="18">
        <v>4</v>
      </c>
      <c r="J25" s="88"/>
      <c r="K25" s="89"/>
      <c r="L25" s="4"/>
      <c r="M25" s="19" t="s">
        <v>39</v>
      </c>
      <c r="N25" s="20">
        <v>0</v>
      </c>
      <c r="O25" s="21">
        <v>4</v>
      </c>
      <c r="P25" s="4"/>
      <c r="Q25" s="4"/>
      <c r="R25" s="4"/>
      <c r="S25" s="22" t="s">
        <v>40</v>
      </c>
      <c r="T25" s="23">
        <v>4</v>
      </c>
      <c r="U25" s="4"/>
      <c r="V25" s="4"/>
      <c r="W25" s="4"/>
      <c r="X25" s="4"/>
      <c r="Y25" s="4"/>
      <c r="Z25" s="4"/>
    </row>
    <row r="26" spans="1:26" ht="15" customHeight="1">
      <c r="A26" s="106" t="s">
        <v>41</v>
      </c>
      <c r="B26" s="109" t="s">
        <v>42</v>
      </c>
      <c r="C26" s="100"/>
      <c r="D26" s="83" t="s">
        <v>43</v>
      </c>
      <c r="E26" s="84"/>
      <c r="F26" s="84"/>
      <c r="G26" s="84"/>
      <c r="H26" s="84"/>
      <c r="I26" s="84"/>
      <c r="J26" s="90">
        <v>6</v>
      </c>
      <c r="K26" s="68"/>
      <c r="L26" s="4"/>
      <c r="M26" s="24" t="s">
        <v>44</v>
      </c>
      <c r="N26" s="25">
        <f>((N18*O18)+(N19*O19)+(N20*O20)+(N21*O21)+(N22*O22)+(N23*O23)+(N24*O24)+(N25*O25))/100</f>
        <v>10</v>
      </c>
      <c r="O26" s="26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107"/>
      <c r="B27" s="69"/>
      <c r="C27" s="102"/>
      <c r="D27" s="85"/>
      <c r="E27" s="85"/>
      <c r="F27" s="84"/>
      <c r="G27" s="85"/>
      <c r="H27" s="85"/>
      <c r="I27" s="85"/>
      <c r="J27" s="69"/>
      <c r="K27" s="70"/>
      <c r="L27" s="4"/>
      <c r="M27" s="27"/>
      <c r="N27" s="27"/>
      <c r="O27" s="2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107"/>
      <c r="B28" s="69"/>
      <c r="C28" s="102"/>
      <c r="D28" s="84"/>
      <c r="E28" s="84"/>
      <c r="F28" s="84"/>
      <c r="G28" s="84"/>
      <c r="H28" s="84"/>
      <c r="I28" s="84"/>
      <c r="J28" s="69"/>
      <c r="K28" s="70"/>
      <c r="L28" s="4"/>
      <c r="M28" s="27"/>
      <c r="N28" s="27"/>
      <c r="O28" s="2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56.25" customHeight="1">
      <c r="A29" s="107"/>
      <c r="B29" s="69"/>
      <c r="C29" s="102"/>
      <c r="D29" s="84"/>
      <c r="E29" s="84"/>
      <c r="F29" s="84"/>
      <c r="G29" s="84"/>
      <c r="H29" s="84"/>
      <c r="I29" s="84"/>
      <c r="J29" s="69"/>
      <c r="K29" s="70"/>
      <c r="L29" s="4"/>
      <c r="M29" s="27"/>
      <c r="N29" s="27"/>
      <c r="O29" s="2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56.25" customHeight="1">
      <c r="A30" s="107"/>
      <c r="B30" s="69"/>
      <c r="C30" s="102"/>
      <c r="D30" s="84"/>
      <c r="E30" s="84"/>
      <c r="F30" s="84"/>
      <c r="G30" s="84"/>
      <c r="H30" s="84"/>
      <c r="I30" s="84"/>
      <c r="J30" s="69"/>
      <c r="K30" s="70"/>
      <c r="L30" s="4"/>
      <c r="M30" s="27"/>
      <c r="N30" s="27"/>
      <c r="O30" s="2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107"/>
      <c r="B31" s="69"/>
      <c r="C31" s="102"/>
      <c r="D31" s="84"/>
      <c r="E31" s="84"/>
      <c r="F31" s="84"/>
      <c r="G31" s="84"/>
      <c r="H31" s="84"/>
      <c r="I31" s="84"/>
      <c r="J31" s="69"/>
      <c r="K31" s="70"/>
      <c r="L31" s="4"/>
      <c r="M31" s="27"/>
      <c r="N31" s="27"/>
      <c r="O31" s="2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>
      <c r="A32" s="107"/>
      <c r="B32" s="88"/>
      <c r="C32" s="105"/>
      <c r="D32" s="85" t="s">
        <v>45</v>
      </c>
      <c r="E32" s="84"/>
      <c r="F32" s="84"/>
      <c r="G32" s="84"/>
      <c r="H32" s="84"/>
      <c r="I32" s="84"/>
      <c r="J32" s="88"/>
      <c r="K32" s="89"/>
      <c r="L32" s="4"/>
      <c r="M32" s="27"/>
      <c r="N32" s="27"/>
      <c r="O32" s="2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107"/>
      <c r="B33" s="110" t="s">
        <v>46</v>
      </c>
      <c r="C33" s="100"/>
      <c r="D33" s="18" t="s">
        <v>21</v>
      </c>
      <c r="E33" s="18" t="s">
        <v>10</v>
      </c>
      <c r="F33" s="18" t="s">
        <v>21</v>
      </c>
      <c r="G33" s="18" t="s">
        <v>10</v>
      </c>
      <c r="H33" s="18" t="s">
        <v>21</v>
      </c>
      <c r="I33" s="18" t="s">
        <v>10</v>
      </c>
      <c r="J33" s="87">
        <v>17</v>
      </c>
      <c r="K33" s="68"/>
      <c r="L33" s="4"/>
      <c r="M33" s="27"/>
      <c r="N33" s="27"/>
      <c r="O33" s="2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107"/>
      <c r="B34" s="111"/>
      <c r="C34" s="102"/>
      <c r="D34" s="18" t="s">
        <v>47</v>
      </c>
      <c r="E34" s="18">
        <v>5</v>
      </c>
      <c r="F34" s="18" t="s">
        <v>48</v>
      </c>
      <c r="G34" s="18">
        <v>21</v>
      </c>
      <c r="H34" s="18" t="s">
        <v>49</v>
      </c>
      <c r="I34" s="18">
        <v>37</v>
      </c>
      <c r="J34" s="69"/>
      <c r="K34" s="70"/>
      <c r="L34" s="4"/>
      <c r="M34" s="27"/>
      <c r="N34" s="27"/>
      <c r="O34" s="2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107"/>
      <c r="B35" s="111"/>
      <c r="C35" s="102"/>
      <c r="D35" s="18" t="s">
        <v>50</v>
      </c>
      <c r="E35" s="18">
        <v>6</v>
      </c>
      <c r="F35" s="18" t="s">
        <v>51</v>
      </c>
      <c r="G35" s="18">
        <v>22</v>
      </c>
      <c r="H35" s="18" t="s">
        <v>52</v>
      </c>
      <c r="I35" s="18">
        <v>38</v>
      </c>
      <c r="J35" s="69"/>
      <c r="K35" s="70"/>
      <c r="L35" s="4"/>
      <c r="M35" s="27"/>
      <c r="N35" s="27"/>
      <c r="O35" s="2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107"/>
      <c r="B36" s="111"/>
      <c r="C36" s="102"/>
      <c r="D36" s="18" t="s">
        <v>53</v>
      </c>
      <c r="E36" s="18">
        <v>7</v>
      </c>
      <c r="F36" s="18" t="s">
        <v>54</v>
      </c>
      <c r="G36" s="18">
        <v>23</v>
      </c>
      <c r="H36" s="18" t="s">
        <v>55</v>
      </c>
      <c r="I36" s="18">
        <v>39</v>
      </c>
      <c r="J36" s="69"/>
      <c r="K36" s="70"/>
      <c r="L36" s="4"/>
      <c r="M36" s="91"/>
      <c r="N36" s="84"/>
      <c r="O36" s="2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107"/>
      <c r="B37" s="111"/>
      <c r="C37" s="102"/>
      <c r="D37" s="18" t="s">
        <v>56</v>
      </c>
      <c r="E37" s="18">
        <v>8</v>
      </c>
      <c r="F37" s="18" t="s">
        <v>57</v>
      </c>
      <c r="G37" s="18">
        <v>24</v>
      </c>
      <c r="H37" s="18" t="s">
        <v>58</v>
      </c>
      <c r="I37" s="18">
        <v>40</v>
      </c>
      <c r="J37" s="69"/>
      <c r="K37" s="70"/>
      <c r="L37" s="4"/>
      <c r="M37" s="28"/>
      <c r="N37" s="29"/>
      <c r="O37" s="2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107"/>
      <c r="B38" s="111"/>
      <c r="C38" s="102"/>
      <c r="D38" s="18" t="s">
        <v>59</v>
      </c>
      <c r="E38" s="18">
        <v>9</v>
      </c>
      <c r="F38" s="18" t="s">
        <v>60</v>
      </c>
      <c r="G38" s="18">
        <v>25</v>
      </c>
      <c r="H38" s="18" t="s">
        <v>61</v>
      </c>
      <c r="I38" s="18">
        <v>41</v>
      </c>
      <c r="J38" s="69"/>
      <c r="K38" s="70"/>
      <c r="L38" s="4"/>
      <c r="M38" s="28"/>
      <c r="N38" s="29"/>
      <c r="O38" s="2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107"/>
      <c r="B39" s="111"/>
      <c r="C39" s="102"/>
      <c r="D39" s="18" t="s">
        <v>62</v>
      </c>
      <c r="E39" s="18">
        <v>10</v>
      </c>
      <c r="F39" s="18" t="s">
        <v>63</v>
      </c>
      <c r="G39" s="18">
        <v>26</v>
      </c>
      <c r="H39" s="18" t="s">
        <v>64</v>
      </c>
      <c r="I39" s="18">
        <v>42</v>
      </c>
      <c r="J39" s="69"/>
      <c r="K39" s="70"/>
      <c r="L39" s="4"/>
      <c r="M39" s="30"/>
      <c r="N39" s="3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107"/>
      <c r="B40" s="111"/>
      <c r="C40" s="102"/>
      <c r="D40" s="18" t="s">
        <v>65</v>
      </c>
      <c r="E40" s="18">
        <v>11</v>
      </c>
      <c r="F40" s="18" t="s">
        <v>66</v>
      </c>
      <c r="G40" s="18">
        <v>27</v>
      </c>
      <c r="H40" s="18" t="s">
        <v>67</v>
      </c>
      <c r="I40" s="18">
        <v>43</v>
      </c>
      <c r="J40" s="69"/>
      <c r="K40" s="7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107"/>
      <c r="B41" s="111"/>
      <c r="C41" s="102"/>
      <c r="D41" s="18" t="s">
        <v>68</v>
      </c>
      <c r="E41" s="18">
        <v>12</v>
      </c>
      <c r="F41" s="18" t="s">
        <v>69</v>
      </c>
      <c r="G41" s="18">
        <v>28</v>
      </c>
      <c r="H41" s="18" t="s">
        <v>70</v>
      </c>
      <c r="I41" s="18">
        <v>44</v>
      </c>
      <c r="J41" s="69"/>
      <c r="K41" s="7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107"/>
      <c r="B42" s="111"/>
      <c r="C42" s="102"/>
      <c r="D42" s="18" t="s">
        <v>71</v>
      </c>
      <c r="E42" s="18">
        <v>13</v>
      </c>
      <c r="F42" s="18" t="s">
        <v>72</v>
      </c>
      <c r="G42" s="18">
        <v>29</v>
      </c>
      <c r="H42" s="18" t="s">
        <v>73</v>
      </c>
      <c r="I42" s="18">
        <v>45</v>
      </c>
      <c r="J42" s="69"/>
      <c r="K42" s="7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107"/>
      <c r="B43" s="111"/>
      <c r="C43" s="102"/>
      <c r="D43" s="18" t="s">
        <v>74</v>
      </c>
      <c r="E43" s="18">
        <v>14</v>
      </c>
      <c r="F43" s="18" t="s">
        <v>75</v>
      </c>
      <c r="G43" s="18">
        <v>30</v>
      </c>
      <c r="H43" s="18" t="s">
        <v>76</v>
      </c>
      <c r="I43" s="18">
        <v>46</v>
      </c>
      <c r="J43" s="69"/>
      <c r="K43" s="7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107"/>
      <c r="B44" s="111"/>
      <c r="C44" s="102"/>
      <c r="D44" s="18" t="s">
        <v>77</v>
      </c>
      <c r="E44" s="18">
        <v>15</v>
      </c>
      <c r="F44" s="18" t="s">
        <v>78</v>
      </c>
      <c r="G44" s="18">
        <v>31</v>
      </c>
      <c r="H44" s="18" t="s">
        <v>79</v>
      </c>
      <c r="I44" s="18">
        <v>47</v>
      </c>
      <c r="J44" s="69"/>
      <c r="K44" s="7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107"/>
      <c r="B45" s="111"/>
      <c r="C45" s="102"/>
      <c r="D45" s="18" t="s">
        <v>80</v>
      </c>
      <c r="E45" s="18">
        <v>16</v>
      </c>
      <c r="F45" s="18" t="s">
        <v>81</v>
      </c>
      <c r="G45" s="18">
        <v>32</v>
      </c>
      <c r="H45" s="18" t="s">
        <v>82</v>
      </c>
      <c r="I45" s="18">
        <v>48</v>
      </c>
      <c r="J45" s="69"/>
      <c r="K45" s="70"/>
      <c r="L45" s="4"/>
      <c r="M45" s="4"/>
      <c r="N45" s="32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107"/>
      <c r="B46" s="111"/>
      <c r="C46" s="102"/>
      <c r="D46" s="18" t="s">
        <v>83</v>
      </c>
      <c r="E46" s="18">
        <v>17</v>
      </c>
      <c r="F46" s="18" t="s">
        <v>84</v>
      </c>
      <c r="G46" s="18">
        <v>33</v>
      </c>
      <c r="H46" s="13" t="s">
        <v>85</v>
      </c>
      <c r="I46" s="13">
        <v>49</v>
      </c>
      <c r="J46" s="69"/>
      <c r="K46" s="70"/>
      <c r="L46" s="4"/>
      <c r="M46" s="4"/>
      <c r="N46" s="3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107"/>
      <c r="B47" s="111"/>
      <c r="C47" s="102"/>
      <c r="D47" s="13" t="s">
        <v>86</v>
      </c>
      <c r="E47" s="13">
        <v>18</v>
      </c>
      <c r="F47" s="13" t="s">
        <v>87</v>
      </c>
      <c r="G47" s="13">
        <v>34</v>
      </c>
      <c r="H47" s="13" t="s">
        <v>88</v>
      </c>
      <c r="I47" s="13">
        <v>50</v>
      </c>
      <c r="J47" s="69"/>
      <c r="K47" s="7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107"/>
      <c r="B48" s="111"/>
      <c r="C48" s="102"/>
      <c r="D48" s="13" t="s">
        <v>89</v>
      </c>
      <c r="E48" s="13">
        <v>19</v>
      </c>
      <c r="F48" s="13" t="s">
        <v>90</v>
      </c>
      <c r="G48" s="13">
        <v>35</v>
      </c>
      <c r="H48" s="13" t="s">
        <v>91</v>
      </c>
      <c r="I48" s="13">
        <v>51</v>
      </c>
      <c r="J48" s="69"/>
      <c r="K48" s="7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107"/>
      <c r="B49" s="112"/>
      <c r="C49" s="113"/>
      <c r="D49" s="13" t="s">
        <v>92</v>
      </c>
      <c r="E49" s="13">
        <v>20</v>
      </c>
      <c r="F49" s="18" t="s">
        <v>93</v>
      </c>
      <c r="G49" s="18">
        <v>36</v>
      </c>
      <c r="H49" s="13" t="s">
        <v>94</v>
      </c>
      <c r="I49" s="13">
        <v>52</v>
      </c>
      <c r="J49" s="88"/>
      <c r="K49" s="8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107"/>
      <c r="B50" s="114" t="s">
        <v>95</v>
      </c>
      <c r="C50" s="100"/>
      <c r="D50" s="34" t="s">
        <v>96</v>
      </c>
      <c r="E50" s="35" t="s">
        <v>97</v>
      </c>
      <c r="F50" s="35" t="s">
        <v>98</v>
      </c>
      <c r="G50" s="35" t="s">
        <v>99</v>
      </c>
      <c r="H50" s="34" t="s">
        <v>100</v>
      </c>
      <c r="I50" s="34" t="s">
        <v>101</v>
      </c>
      <c r="J50" s="67">
        <f>IF(((((I51*H51)/C8)*100)+(((I52*H52)/C8)*100)+(((I53*H53)/C8)*100))&gt;15,15,((((I51*H51)/C8)*100)+(((I52*H52)/C8)*100)+(((I53*H53)/C8)*100)))</f>
        <v>1.9241415926535896</v>
      </c>
      <c r="K50" s="68"/>
      <c r="L50" s="3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107"/>
      <c r="B51" s="69"/>
      <c r="C51" s="102"/>
      <c r="D51" s="37" t="s">
        <v>102</v>
      </c>
      <c r="E51" s="38">
        <v>60</v>
      </c>
      <c r="F51" s="38">
        <v>60</v>
      </c>
      <c r="G51" s="39">
        <v>0.5</v>
      </c>
      <c r="H51" s="40">
        <f>(((E51*F51))/10000)*G51</f>
        <v>0.18</v>
      </c>
      <c r="I51" s="41">
        <v>1</v>
      </c>
      <c r="J51" s="69"/>
      <c r="K51" s="70"/>
      <c r="L51" s="3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107"/>
      <c r="B52" s="69"/>
      <c r="C52" s="102"/>
      <c r="D52" s="37" t="s">
        <v>103</v>
      </c>
      <c r="E52" s="38">
        <v>10</v>
      </c>
      <c r="F52" s="38">
        <v>10</v>
      </c>
      <c r="G52" s="39">
        <v>1</v>
      </c>
      <c r="H52" s="42">
        <f>(((E52*F52)*1.21)/10000)*G52</f>
        <v>1.21E-2</v>
      </c>
      <c r="I52" s="41">
        <v>1</v>
      </c>
      <c r="J52" s="69"/>
      <c r="K52" s="70"/>
      <c r="L52" s="3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108"/>
      <c r="B53" s="66"/>
      <c r="C53" s="64"/>
      <c r="D53" s="43" t="s">
        <v>104</v>
      </c>
      <c r="E53" s="115">
        <v>1</v>
      </c>
      <c r="F53" s="72"/>
      <c r="G53" s="44">
        <v>1</v>
      </c>
      <c r="H53" s="45">
        <f>(PI()*(((E53/2)*2)^2)/10000)</f>
        <v>3.1415926535897931E-4</v>
      </c>
      <c r="I53" s="46">
        <v>1</v>
      </c>
      <c r="J53" s="66"/>
      <c r="K53" s="6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7"/>
      <c r="B54" s="48"/>
      <c r="C54" s="48"/>
      <c r="D54" s="28" t="s">
        <v>105</v>
      </c>
      <c r="E54" s="27"/>
      <c r="F54" s="27"/>
      <c r="G54" s="27"/>
      <c r="H54" s="49"/>
      <c r="I54" s="50"/>
      <c r="J54" s="51"/>
      <c r="K54" s="51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52"/>
      <c r="B55" s="52"/>
      <c r="C55" s="52"/>
      <c r="D55" s="4"/>
      <c r="E55" s="53"/>
      <c r="F55" s="53"/>
      <c r="G55" s="53"/>
      <c r="H55" s="53"/>
      <c r="I55" s="53"/>
      <c r="J55" s="54"/>
      <c r="K55" s="5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55"/>
      <c r="C56" s="55"/>
      <c r="D56" s="56" t="s">
        <v>106</v>
      </c>
      <c r="E56" s="57"/>
      <c r="F56" s="57"/>
      <c r="G56" s="58"/>
      <c r="H56" s="62" t="s">
        <v>107</v>
      </c>
      <c r="I56" s="63"/>
      <c r="J56" s="65">
        <f>(J12+J18+J26+J33+J50)/100</f>
        <v>0.42924141592653592</v>
      </c>
      <c r="K56" s="58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55"/>
      <c r="B57" s="55"/>
      <c r="C57" s="55"/>
      <c r="D57" s="59"/>
      <c r="E57" s="60"/>
      <c r="F57" s="60"/>
      <c r="G57" s="61"/>
      <c r="H57" s="59"/>
      <c r="I57" s="64"/>
      <c r="J57" s="66"/>
      <c r="K57" s="6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9">
    <mergeCell ref="B50:C53"/>
    <mergeCell ref="E53:F53"/>
    <mergeCell ref="D13:H13"/>
    <mergeCell ref="D14:H14"/>
    <mergeCell ref="D15:H15"/>
    <mergeCell ref="D16:H16"/>
    <mergeCell ref="D19:H19"/>
    <mergeCell ref="D20:H20"/>
    <mergeCell ref="D21:H21"/>
    <mergeCell ref="D22:H22"/>
    <mergeCell ref="D23:H23"/>
    <mergeCell ref="J33:K49"/>
    <mergeCell ref="M36:N36"/>
    <mergeCell ref="A2:K2"/>
    <mergeCell ref="A4:K4"/>
    <mergeCell ref="A6:C6"/>
    <mergeCell ref="D6:K6"/>
    <mergeCell ref="A7:B7"/>
    <mergeCell ref="D7:K9"/>
    <mergeCell ref="A8:B8"/>
    <mergeCell ref="D24:H24"/>
    <mergeCell ref="D25:H25"/>
    <mergeCell ref="A12:C17"/>
    <mergeCell ref="A18:C25"/>
    <mergeCell ref="A26:A53"/>
    <mergeCell ref="B26:C32"/>
    <mergeCell ref="B33:C49"/>
    <mergeCell ref="I27:I31"/>
    <mergeCell ref="D32:I32"/>
    <mergeCell ref="M16:O16"/>
    <mergeCell ref="J12:K17"/>
    <mergeCell ref="J18:K25"/>
    <mergeCell ref="J26:K32"/>
    <mergeCell ref="D56:G57"/>
    <mergeCell ref="H56:I57"/>
    <mergeCell ref="J56:K57"/>
    <mergeCell ref="J50:K53"/>
    <mergeCell ref="A9:B9"/>
    <mergeCell ref="A11:C11"/>
    <mergeCell ref="D11:H11"/>
    <mergeCell ref="J11:K11"/>
    <mergeCell ref="D12:H12"/>
    <mergeCell ref="D17:H17"/>
    <mergeCell ref="D18:H18"/>
    <mergeCell ref="D26:I26"/>
    <mergeCell ref="D27:D31"/>
    <mergeCell ref="E27:F31"/>
    <mergeCell ref="G27:G31"/>
    <mergeCell ref="H27:H31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Método IBAPE-SC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Octavio</dc:creator>
  <cp:lastModifiedBy>José Octavio</cp:lastModifiedBy>
  <dcterms:created xsi:type="dcterms:W3CDTF">2025-04-01T13:19:03Z</dcterms:created>
  <dcterms:modified xsi:type="dcterms:W3CDTF">2025-11-06T18:23:37Z</dcterms:modified>
</cp:coreProperties>
</file>